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1.xml" ContentType="application/vnd.openxmlformats-officedocument.drawing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LOENAR\PROCESTECHNIEK\Bestanden LenP BOL en BBL\LenP BOL\Onderwijs\Chemie\Chemie practicum lj 1\Per 2 Cijferproef\Rekenvel voor leerlingen\"/>
    </mc:Choice>
  </mc:AlternateContent>
  <bookViews>
    <workbookView xWindow="360" yWindow="705" windowWidth="14355" windowHeight="4695"/>
  </bookViews>
  <sheets>
    <sheet name="Cijferproef" sheetId="3" r:id="rId1"/>
  </sheets>
  <calcPr calcId="162913"/>
</workbook>
</file>

<file path=xl/calcChain.xml><?xml version="1.0" encoding="utf-8"?>
<calcChain xmlns="http://schemas.openxmlformats.org/spreadsheetml/2006/main">
  <c r="B24" i="3" l="1"/>
  <c r="B15" i="3"/>
  <c r="D79" i="3"/>
  <c r="D78" i="3"/>
  <c r="D14" i="3"/>
  <c r="D19" i="3"/>
  <c r="D20" i="3"/>
  <c r="D21" i="3"/>
  <c r="D22" i="3"/>
  <c r="D23" i="3"/>
  <c r="B9" i="3"/>
  <c r="B10" i="3" s="1"/>
  <c r="E23" i="3" l="1"/>
  <c r="E22" i="3"/>
  <c r="E18" i="3"/>
  <c r="E21" i="3"/>
  <c r="E19" i="3"/>
  <c r="E20" i="3"/>
  <c r="D18" i="3"/>
  <c r="E35" i="3" l="1"/>
  <c r="E34" i="3"/>
  <c r="E28" i="3"/>
  <c r="E29" i="3"/>
  <c r="E30" i="3"/>
  <c r="E31" i="3"/>
  <c r="E32" i="3"/>
  <c r="E27" i="3"/>
  <c r="E8" i="3"/>
  <c r="E10" i="3" l="1"/>
  <c r="E14" i="3" s="1"/>
  <c r="C51" i="3"/>
  <c r="E16" i="3" l="1"/>
  <c r="C50" i="3"/>
  <c r="C38" i="3"/>
  <c r="B38" i="3"/>
  <c r="B73" i="3"/>
  <c r="C44" i="3"/>
  <c r="C43" i="3"/>
  <c r="C42" i="3"/>
  <c r="C41" i="3"/>
  <c r="C40" i="3"/>
  <c r="C39" i="3"/>
  <c r="B74" i="3" l="1"/>
  <c r="C56" i="3"/>
  <c r="C55" i="3"/>
  <c r="B43" i="3" l="1"/>
  <c r="B39" i="3"/>
  <c r="B41" i="3"/>
  <c r="B40" i="3"/>
  <c r="B44" i="3"/>
  <c r="B42" i="3"/>
  <c r="C69" i="3" l="1"/>
  <c r="C68" i="3"/>
  <c r="C74" i="3" s="1"/>
  <c r="E79" i="3" s="1"/>
  <c r="C73" i="3" l="1"/>
  <c r="E78" i="3" s="1"/>
  <c r="B57" i="3"/>
  <c r="B56" i="3"/>
  <c r="B51" i="3" l="1"/>
  <c r="B52" i="3"/>
</calcChain>
</file>

<file path=xl/sharedStrings.xml><?xml version="1.0" encoding="utf-8"?>
<sst xmlns="http://schemas.openxmlformats.org/spreadsheetml/2006/main" count="80" uniqueCount="51">
  <si>
    <t>Titel experiment:</t>
  </si>
  <si>
    <t>Naam:</t>
  </si>
  <si>
    <t>Inweeg:</t>
  </si>
  <si>
    <t>Weegdoosje gevuld (g)</t>
  </si>
  <si>
    <t>Weegdoosje leeg (g)</t>
  </si>
  <si>
    <t>Ingewogen (g)</t>
  </si>
  <si>
    <t>Ingewogen (mg)</t>
  </si>
  <si>
    <t>Verdunningsschema</t>
  </si>
  <si>
    <t>Maatkolf (ml)</t>
  </si>
  <si>
    <t>Verdunning</t>
  </si>
  <si>
    <t>Volume maatkolf (ml)</t>
  </si>
  <si>
    <t>b (snijpunt)</t>
  </si>
  <si>
    <t>Monster</t>
  </si>
  <si>
    <t>Conc. (mg/l)</t>
  </si>
  <si>
    <t>a (richting)</t>
  </si>
  <si>
    <t>Monster 1</t>
  </si>
  <si>
    <t>Monster 2</t>
  </si>
  <si>
    <t xml:space="preserve">klas: </t>
  </si>
  <si>
    <t>conc. verdund (mg/l)</t>
  </si>
  <si>
    <r>
      <rPr>
        <sz val="11"/>
        <color theme="1"/>
        <rFont val="Open Sans"/>
        <family val="2"/>
      </rPr>
      <t>λ</t>
    </r>
    <r>
      <rPr>
        <sz val="11"/>
        <color theme="1"/>
        <rFont val="Calibri"/>
        <family val="2"/>
        <scheme val="minor"/>
      </rPr>
      <t>max  (nm)</t>
    </r>
  </si>
  <si>
    <t>Extinctie gemid</t>
  </si>
  <si>
    <t>Ext  meting 1</t>
  </si>
  <si>
    <t>Ext meting 2</t>
  </si>
  <si>
    <t>Gemiddelde Extinctie</t>
  </si>
  <si>
    <t>Conclusie:</t>
  </si>
  <si>
    <t>Discussie:</t>
  </si>
  <si>
    <r>
      <t>C</t>
    </r>
    <r>
      <rPr>
        <vertAlign val="subscript"/>
        <sz val="11"/>
        <color theme="1"/>
        <rFont val="Calibri"/>
        <family val="2"/>
        <scheme val="minor"/>
      </rPr>
      <t>0</t>
    </r>
  </si>
  <si>
    <r>
      <t>C</t>
    </r>
    <r>
      <rPr>
        <vertAlign val="subscript"/>
        <sz val="11"/>
        <color theme="1"/>
        <rFont val="Calibri"/>
        <family val="2"/>
        <scheme val="minor"/>
      </rPr>
      <t>1</t>
    </r>
  </si>
  <si>
    <r>
      <t>C</t>
    </r>
    <r>
      <rPr>
        <vertAlign val="subscript"/>
        <sz val="11"/>
        <color theme="1"/>
        <rFont val="Calibri"/>
        <family val="2"/>
        <scheme val="minor"/>
      </rPr>
      <t>2</t>
    </r>
  </si>
  <si>
    <r>
      <t>C</t>
    </r>
    <r>
      <rPr>
        <vertAlign val="subscript"/>
        <sz val="11"/>
        <color theme="1"/>
        <rFont val="Calibri"/>
        <family val="2"/>
        <scheme val="minor"/>
      </rPr>
      <t>3</t>
    </r>
  </si>
  <si>
    <r>
      <t>C</t>
    </r>
    <r>
      <rPr>
        <vertAlign val="subscript"/>
        <sz val="11"/>
        <color theme="1"/>
        <rFont val="Calibri"/>
        <family val="2"/>
        <scheme val="minor"/>
      </rPr>
      <t>4</t>
    </r>
  </si>
  <si>
    <r>
      <t>C</t>
    </r>
    <r>
      <rPr>
        <vertAlign val="subscript"/>
        <sz val="11"/>
        <color theme="1"/>
        <rFont val="Calibri"/>
        <family val="2"/>
        <scheme val="minor"/>
      </rPr>
      <t>5</t>
    </r>
  </si>
  <si>
    <t>Volume maatkolf (l)</t>
  </si>
  <si>
    <r>
      <t>C</t>
    </r>
    <r>
      <rPr>
        <vertAlign val="subscript"/>
        <sz val="11"/>
        <color theme="1"/>
        <rFont val="Calibri"/>
        <family val="2"/>
        <scheme val="minor"/>
      </rPr>
      <t xml:space="preserve">st </t>
    </r>
    <r>
      <rPr>
        <sz val="11"/>
        <color theme="1"/>
        <rFont val="Calibri"/>
        <family val="2"/>
        <scheme val="minor"/>
      </rPr>
      <t>(mg/l)</t>
    </r>
  </si>
  <si>
    <t>Tussenverdunning</t>
  </si>
  <si>
    <r>
      <t>C</t>
    </r>
    <r>
      <rPr>
        <vertAlign val="subscript"/>
        <sz val="11"/>
        <color theme="1"/>
        <rFont val="Calibri"/>
        <family val="2"/>
        <scheme val="minor"/>
      </rPr>
      <t>tussen</t>
    </r>
  </si>
  <si>
    <t>Gepipetteerd (ml)</t>
  </si>
  <si>
    <t>Naam maatkolf</t>
  </si>
  <si>
    <t>Verdunt uit: (mg/l)</t>
  </si>
  <si>
    <r>
      <t>C</t>
    </r>
    <r>
      <rPr>
        <vertAlign val="subscript"/>
        <sz val="11"/>
        <color theme="1"/>
        <rFont val="Calibri"/>
        <family val="2"/>
        <scheme val="minor"/>
      </rPr>
      <t xml:space="preserve">0 </t>
    </r>
    <r>
      <rPr>
        <sz val="11"/>
        <color theme="1"/>
        <rFont val="Calibri"/>
        <family val="2"/>
        <scheme val="minor"/>
      </rPr>
      <t>(Blanco)</t>
    </r>
  </si>
  <si>
    <t>Ext  meting 3</t>
  </si>
  <si>
    <t>Gegevens voor grafiek</t>
  </si>
  <si>
    <t>Trendlijn</t>
  </si>
  <si>
    <t>Waarnemingen (Extinctiemetingen)</t>
  </si>
  <si>
    <t>Volume:</t>
  </si>
  <si>
    <t>Naam Maatkolf</t>
  </si>
  <si>
    <t>Terugrekenen naar de monsterconcentratie</t>
  </si>
  <si>
    <t>Berekening concentratie verdunde monsters</t>
  </si>
  <si>
    <t>Berekening trendlijn</t>
  </si>
  <si>
    <t>Monsterwaarnemingen (Extinctiemetingen)</t>
  </si>
  <si>
    <t>x-as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</si>
</sst>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0.0"/>
    <numFmt numFmtId="165" formatCode="0.0000000"/>
    <numFmt numFmtId="166" formatCode="0.000"/>
    <numFmt numFmtId="167" formatCode="0.0000"/>
    <numFmt numFmtId="168" formatCode="0.0000E+00"/>
  </numFmts>
  <fonts count="9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Open Sans"/>
      <family val="2"/>
    </font>
    <font>
      <b/>
      <sz val="11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0.2499465926084170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166" fontId="5" fillId="0" borderId="1" xfId="0" applyNumberFormat="1" applyFont="1" applyFill="1" applyBorder="1" applyProtection="1"/>
    <xf numFmtId="164" fontId="0" fillId="2" borderId="1" xfId="0" applyNumberFormat="1" applyFill="1" applyBorder="1" applyProtection="1">
      <protection locked="0"/>
    </xf>
    <xf numFmtId="166" fontId="0" fillId="2" borderId="1" xfId="0" applyNumberFormat="1" applyFill="1" applyBorder="1" applyProtection="1">
      <protection locked="0"/>
    </xf>
    <xf numFmtId="166" fontId="5" fillId="0" borderId="0" xfId="0" applyNumberFormat="1" applyFont="1" applyFill="1" applyBorder="1" applyProtection="1"/>
    <xf numFmtId="167" fontId="0" fillId="2" borderId="1" xfId="0" applyNumberFormat="1" applyFill="1" applyBorder="1" applyProtection="1">
      <protection locked="0"/>
    </xf>
    <xf numFmtId="167" fontId="0" fillId="0" borderId="1" xfId="0" applyNumberFormat="1" applyBorder="1" applyProtection="1"/>
    <xf numFmtId="164" fontId="0" fillId="0" borderId="1" xfId="0" applyNumberFormat="1" applyBorder="1" applyProtection="1"/>
    <xf numFmtId="0" fontId="0" fillId="2" borderId="2" xfId="0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1" fillId="0" borderId="0" xfId="0" applyFont="1" applyAlignment="1" applyProtection="1">
      <alignment horizontal="left"/>
    </xf>
    <xf numFmtId="0" fontId="0" fillId="0" borderId="0" xfId="0" applyProtection="1"/>
    <xf numFmtId="0" fontId="6" fillId="0" borderId="0" xfId="0" applyFont="1" applyProtection="1"/>
    <xf numFmtId="0" fontId="0" fillId="0" borderId="1" xfId="0" applyBorder="1" applyProtection="1"/>
    <xf numFmtId="166" fontId="0" fillId="0" borderId="1" xfId="0" applyNumberFormat="1" applyFill="1" applyBorder="1" applyProtection="1"/>
    <xf numFmtId="166" fontId="0" fillId="0" borderId="0" xfId="0" applyNumberFormat="1" applyFill="1" applyProtection="1"/>
    <xf numFmtId="164" fontId="0" fillId="0" borderId="0" xfId="0" applyNumberFormat="1" applyProtection="1"/>
    <xf numFmtId="0" fontId="0" fillId="0" borderId="1" xfId="0" applyFill="1" applyBorder="1" applyProtection="1"/>
    <xf numFmtId="2" fontId="0" fillId="0" borderId="1" xfId="0" applyNumberFormat="1" applyBorder="1" applyProtection="1"/>
    <xf numFmtId="0" fontId="0" fillId="0" borderId="3" xfId="0" applyFill="1" applyBorder="1" applyProtection="1"/>
    <xf numFmtId="165" fontId="0" fillId="0" borderId="0" xfId="0" applyNumberFormat="1" applyProtection="1"/>
    <xf numFmtId="0" fontId="0" fillId="0" borderId="2" xfId="0" applyBorder="1" applyProtection="1"/>
    <xf numFmtId="166" fontId="0" fillId="0" borderId="1" xfId="0" applyNumberFormat="1" applyBorder="1" applyProtection="1"/>
    <xf numFmtId="0" fontId="0" fillId="0" borderId="0" xfId="0" applyBorder="1" applyProtection="1"/>
    <xf numFmtId="166" fontId="0" fillId="0" borderId="0" xfId="0" applyNumberFormat="1" applyBorder="1" applyProtection="1"/>
    <xf numFmtId="168" fontId="0" fillId="0" borderId="1" xfId="0" applyNumberFormat="1" applyBorder="1" applyProtection="1"/>
    <xf numFmtId="168" fontId="0" fillId="0" borderId="0" xfId="0" applyNumberFormat="1" applyBorder="1" applyProtection="1"/>
    <xf numFmtId="0" fontId="0" fillId="0" borderId="0" xfId="0" applyFill="1" applyBorder="1" applyProtection="1"/>
    <xf numFmtId="164" fontId="0" fillId="0" borderId="0" xfId="0" applyNumberFormat="1" applyBorder="1" applyProtection="1"/>
    <xf numFmtId="2" fontId="0" fillId="0" borderId="0" xfId="0" applyNumberFormat="1" applyProtection="1"/>
    <xf numFmtId="0" fontId="3" fillId="0" borderId="0" xfId="0" applyFont="1" applyAlignment="1" applyProtection="1">
      <alignment horizontal="left" vertical="top" wrapText="1"/>
    </xf>
    <xf numFmtId="0" fontId="0" fillId="0" borderId="0" xfId="0" applyBorder="1" applyAlignment="1" applyProtection="1">
      <alignment wrapText="1"/>
    </xf>
    <xf numFmtId="0" fontId="0" fillId="0" borderId="0" xfId="0" applyAlignment="1" applyProtection="1">
      <alignment wrapText="1"/>
    </xf>
    <xf numFmtId="0" fontId="3" fillId="0" borderId="0" xfId="0" applyFont="1" applyAlignment="1" applyProtection="1">
      <alignment horizontal="left" vertical="top"/>
    </xf>
    <xf numFmtId="0" fontId="0" fillId="0" borderId="0" xfId="0" applyFont="1" applyProtection="1"/>
    <xf numFmtId="0" fontId="0" fillId="0" borderId="0" xfId="0" applyFont="1" applyBorder="1" applyProtection="1"/>
    <xf numFmtId="166" fontId="0" fillId="0" borderId="0" xfId="0" applyNumberFormat="1" applyFont="1" applyBorder="1" applyProtection="1"/>
    <xf numFmtId="164" fontId="0" fillId="0" borderId="1" xfId="0" applyNumberFormat="1" applyBorder="1" applyAlignment="1" applyProtection="1">
      <alignment horizontal="right"/>
    </xf>
    <xf numFmtId="0" fontId="7" fillId="2" borderId="0" xfId="0" applyFont="1" applyFill="1" applyBorder="1" applyAlignment="1" applyProtection="1">
      <alignment horizontal="left" vertical="center"/>
      <protection locked="0"/>
    </xf>
    <xf numFmtId="0" fontId="0" fillId="2" borderId="1" xfId="0" applyFill="1" applyBorder="1" applyAlignment="1" applyProtection="1">
      <alignment horizontal="left" vertical="top" wrapText="1"/>
      <protection locked="0"/>
    </xf>
    <xf numFmtId="164" fontId="0" fillId="0" borderId="0" xfId="0" applyNumberFormat="1" applyAlignment="1" applyProtection="1">
      <alignment horizontal="center"/>
    </xf>
    <xf numFmtId="0" fontId="8" fillId="0" borderId="0" xfId="0" applyFont="1" applyProtection="1"/>
    <xf numFmtId="0" fontId="8" fillId="0" borderId="0" xfId="0" applyFont="1" applyBorder="1" applyProtection="1"/>
    <xf numFmtId="0" fontId="8" fillId="0" borderId="0" xfId="0" applyFont="1" applyFill="1" applyBorder="1" applyProtection="1"/>
    <xf numFmtId="166" fontId="8" fillId="0" borderId="0" xfId="0" applyNumberFormat="1" applyFont="1" applyBorder="1" applyProtection="1"/>
    <xf numFmtId="2" fontId="8" fillId="0" borderId="0" xfId="0" applyNumberFormat="1" applyFont="1" applyBorder="1" applyProtection="1"/>
    <xf numFmtId="166" fontId="0" fillId="3" borderId="1" xfId="0" applyNumberFormat="1" applyFill="1" applyBorder="1" applyProtection="1">
      <protection locked="0"/>
    </xf>
  </cellXfs>
  <cellStyles count="1">
    <cellStyle name="Standaard" xfId="0" builtinId="0"/>
  </cellStyles>
  <dxfs count="3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ln>
                  <a:noFill/>
                </a:ln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nl-NL"/>
              <a:t>Extinctie als functie van de concentratie</a:t>
            </a:r>
          </a:p>
        </c:rich>
      </c:tx>
      <c:layout>
        <c:manualLayout>
          <c:xMode val="edge"/>
          <c:yMode val="edge"/>
          <c:x val="0.17796522309711285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ln>
                <a:noFill/>
              </a:ln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>
        <c:manualLayout>
          <c:layoutTarget val="inner"/>
          <c:xMode val="edge"/>
          <c:yMode val="edge"/>
          <c:x val="0.12863502288898632"/>
          <c:y val="0.15151111111111112"/>
          <c:w val="0.83034856174546434"/>
          <c:h val="0.74298920291576087"/>
        </c:manualLayout>
      </c:layout>
      <c:scatterChart>
        <c:scatterStyle val="lineMarker"/>
        <c:varyColors val="0"/>
        <c:ser>
          <c:idx val="0"/>
          <c:order val="0"/>
          <c:tx>
            <c:strRef>
              <c:f>Cijferproef!$B$1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0.15001795713297714"/>
                  <c:y val="-0.10820103403547875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ln>
                        <a:noFill/>
                      </a:ln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nl-NL"/>
                </a:p>
              </c:txPr>
            </c:trendlineLbl>
          </c:trendline>
          <c:xVal>
            <c:strRef>
              <c:f>Cijferproef!$B$39:$B$44</c:f>
              <c:strCache>
                <c:ptCount val="6"/>
                <c:pt idx="0">
                  <c:v> </c:v>
                </c:pt>
                <c:pt idx="1">
                  <c:v> </c:v>
                </c:pt>
                <c:pt idx="2">
                  <c:v> </c:v>
                </c:pt>
                <c:pt idx="3">
                  <c:v> </c:v>
                </c:pt>
                <c:pt idx="4">
                  <c:v> </c:v>
                </c:pt>
                <c:pt idx="5">
                  <c:v> </c:v>
                </c:pt>
              </c:strCache>
            </c:strRef>
          </c:xVal>
          <c:yVal>
            <c:numRef>
              <c:f>Cijferproef!$C$39:$C$44</c:f>
              <c:numCache>
                <c:formatCode>0.000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E49-433C-9D0E-8217EDB7F9C8}"/>
            </c:ext>
          </c:extLst>
        </c:ser>
        <c:ser>
          <c:idx val="1"/>
          <c:order val="1"/>
          <c:tx>
            <c:strRef>
              <c:f>Cijferproef!$C$49</c:f>
              <c:strCache>
                <c:ptCount val="1"/>
                <c:pt idx="0">
                  <c:v>Monster 1</c:v>
                </c:pt>
              </c:strCache>
            </c:strRef>
          </c:tx>
          <c:spPr>
            <a:ln w="22225" cap="rnd">
              <a:solidFill>
                <a:srgbClr val="FFFF00"/>
              </a:solidFill>
              <a:prstDash val="sysDot"/>
              <a:round/>
            </a:ln>
            <a:effectLst/>
          </c:spPr>
          <c:marker>
            <c:symbol val="none"/>
          </c:marker>
          <c:xVal>
            <c:strRef>
              <c:f>Cijferproef!$B$50:$B$52</c:f>
              <c:strCache>
                <c:ptCount val="1"/>
                <c:pt idx="0">
                  <c:v>0</c:v>
                </c:pt>
              </c:strCache>
            </c:strRef>
          </c:xVal>
          <c:yVal>
            <c:numRef>
              <c:f>Cijferproef!$C$50:$C$52</c:f>
              <c:numCache>
                <c:formatCode>0.000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626-43A7-857F-5258BE363546}"/>
            </c:ext>
          </c:extLst>
        </c:ser>
        <c:ser>
          <c:idx val="2"/>
          <c:order val="2"/>
          <c:tx>
            <c:strRef>
              <c:f>Cijferproef!$C$54</c:f>
              <c:strCache>
                <c:ptCount val="1"/>
                <c:pt idx="0">
                  <c:v>Monster 2</c:v>
                </c:pt>
              </c:strCache>
            </c:strRef>
          </c:tx>
          <c:spPr>
            <a:ln w="22225" cap="rnd">
              <a:solidFill>
                <a:srgbClr val="00B050"/>
              </a:solidFill>
              <a:prstDash val="sysDot"/>
              <a:round/>
            </a:ln>
            <a:effectLst/>
          </c:spPr>
          <c:marker>
            <c:symbol val="none"/>
          </c:marker>
          <c:xVal>
            <c:strRef>
              <c:f>Cijferproef!$B$55:$B$57</c:f>
              <c:strCache>
                <c:ptCount val="1"/>
                <c:pt idx="0">
                  <c:v>0,00</c:v>
                </c:pt>
              </c:strCache>
            </c:strRef>
          </c:xVal>
          <c:yVal>
            <c:numRef>
              <c:f>Cijferproef!$C$55:$C$57</c:f>
              <c:numCache>
                <c:formatCode>0.000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A626-43A7-857F-5258BE3635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7574968"/>
        <c:axId val="187575360"/>
      </c:scatterChart>
      <c:valAx>
        <c:axId val="1875749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ln>
                      <a:noFill/>
                    </a:ln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l-NL"/>
                  <a:t>Concentratie in mg/l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ln>
                    <a:noFill/>
                  </a:ln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l-NL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ln>
                  <a:noFill/>
                </a:ln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87575360"/>
        <c:crosses val="autoZero"/>
        <c:crossBetween val="midCat"/>
      </c:valAx>
      <c:valAx>
        <c:axId val="1875753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ln>
                      <a:noFill/>
                    </a:ln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l-NL"/>
                  <a:t>Extinctie (-) 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ln>
                    <a:noFill/>
                  </a:ln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l-NL"/>
            </a:p>
          </c:txPr>
        </c:title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ln>
                  <a:noFill/>
                </a:ln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8757496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n>
            <a:noFill/>
          </a:ln>
          <a:solidFill>
            <a:schemeClr val="tx1"/>
          </a:solidFill>
        </a:defRPr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44</xdr:row>
      <xdr:rowOff>59953</xdr:rowOff>
    </xdr:from>
    <xdr:to>
      <xdr:col>4</xdr:col>
      <xdr:colOff>1253377</xdr:colOff>
      <xdr:row>65</xdr:row>
      <xdr:rowOff>166409</xdr:rowOff>
    </xdr:to>
    <xdr:graphicFrame macro="">
      <xdr:nvGraphicFramePr>
        <xdr:cNvPr id="2" name="Grafiek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2"/>
  <sheetViews>
    <sheetView showGridLines="0" tabSelected="1" zoomScaleNormal="100" workbookViewId="0">
      <selection activeCell="E7" sqref="E7"/>
    </sheetView>
  </sheetViews>
  <sheetFormatPr defaultRowHeight="15" x14ac:dyDescent="0.25"/>
  <cols>
    <col min="1" max="1" width="24.7109375" style="11" customWidth="1"/>
    <col min="2" max="5" width="20.28515625" style="11" customWidth="1"/>
    <col min="6" max="9" width="12" style="11" customWidth="1"/>
    <col min="10" max="16384" width="9.140625" style="11"/>
  </cols>
  <sheetData>
    <row r="1" spans="1:5" ht="21" x14ac:dyDescent="0.35">
      <c r="A1" s="10" t="s">
        <v>0</v>
      </c>
      <c r="B1" s="38"/>
      <c r="C1" s="38"/>
      <c r="D1" s="38"/>
      <c r="E1" s="38"/>
    </row>
    <row r="2" spans="1:5" ht="15.75" customHeight="1" x14ac:dyDescent="0.25"/>
    <row r="3" spans="1:5" ht="21" x14ac:dyDescent="0.35">
      <c r="A3" s="10" t="s">
        <v>1</v>
      </c>
      <c r="B3" s="38"/>
      <c r="C3" s="38"/>
      <c r="D3" s="38"/>
      <c r="E3" s="38"/>
    </row>
    <row r="4" spans="1:5" ht="21" x14ac:dyDescent="0.35">
      <c r="A4" s="10" t="s">
        <v>17</v>
      </c>
      <c r="B4" s="38"/>
      <c r="C4" s="38"/>
      <c r="D4" s="38"/>
      <c r="E4" s="38"/>
    </row>
    <row r="5" spans="1:5" ht="15.75" customHeight="1" x14ac:dyDescent="0.25"/>
    <row r="6" spans="1:5" ht="15.75" customHeight="1" x14ac:dyDescent="0.25">
      <c r="A6" s="12" t="s">
        <v>2</v>
      </c>
      <c r="D6" s="12" t="s">
        <v>44</v>
      </c>
    </row>
    <row r="7" spans="1:5" ht="18" customHeight="1" x14ac:dyDescent="0.25">
      <c r="A7" s="13" t="s">
        <v>3</v>
      </c>
      <c r="B7" s="5"/>
      <c r="D7" s="13" t="s">
        <v>10</v>
      </c>
      <c r="E7" s="2"/>
    </row>
    <row r="8" spans="1:5" ht="18" customHeight="1" x14ac:dyDescent="0.25">
      <c r="A8" s="13" t="s">
        <v>4</v>
      </c>
      <c r="B8" s="5"/>
      <c r="D8" s="13" t="s">
        <v>32</v>
      </c>
      <c r="E8" s="14" t="str">
        <f>IF(COUNT(E7)=1,E7/1000,"")</f>
        <v/>
      </c>
    </row>
    <row r="9" spans="1:5" ht="18" customHeight="1" x14ac:dyDescent="0.25">
      <c r="A9" s="13" t="s">
        <v>5</v>
      </c>
      <c r="B9" s="6" t="str">
        <f>IF(COUNT(B7:B8)=2,IF(B8&gt;B7,"Massa fout",B7-B8),"")</f>
        <v/>
      </c>
    </row>
    <row r="10" spans="1:5" ht="18" customHeight="1" x14ac:dyDescent="0.35">
      <c r="A10" s="13" t="s">
        <v>6</v>
      </c>
      <c r="B10" s="7" t="str">
        <f>IF(COUNT(B9)=1,B9*1000," ")</f>
        <v xml:space="preserve"> </v>
      </c>
      <c r="D10" s="13" t="s">
        <v>33</v>
      </c>
      <c r="E10" s="7" t="str">
        <f>IF(COUNT(B9,E8)=2,$B$10/$E$8," ")</f>
        <v xml:space="preserve"> </v>
      </c>
    </row>
    <row r="11" spans="1:5" ht="15.75" customHeight="1" x14ac:dyDescent="0.25">
      <c r="B11" s="15"/>
      <c r="C11" s="16"/>
    </row>
    <row r="12" spans="1:5" ht="15.75" customHeight="1" x14ac:dyDescent="0.25">
      <c r="A12" s="12" t="s">
        <v>34</v>
      </c>
      <c r="B12" s="16"/>
    </row>
    <row r="13" spans="1:5" ht="15.75" customHeight="1" x14ac:dyDescent="0.25">
      <c r="A13" s="13" t="s">
        <v>37</v>
      </c>
      <c r="B13" s="13" t="s">
        <v>36</v>
      </c>
      <c r="C13" s="13" t="s">
        <v>8</v>
      </c>
      <c r="D13" s="13" t="s">
        <v>9</v>
      </c>
      <c r="E13" s="17" t="s">
        <v>13</v>
      </c>
    </row>
    <row r="14" spans="1:5" ht="18" customHeight="1" x14ac:dyDescent="0.35">
      <c r="A14" s="13" t="s">
        <v>35</v>
      </c>
      <c r="B14" s="2"/>
      <c r="C14" s="2"/>
      <c r="D14" s="37" t="str">
        <f>IF(COUNT(B14:C14)=2,IF(B14&gt;C14,"Volume fout",IF(B14=0,"-",C14/B14))," ")</f>
        <v xml:space="preserve"> </v>
      </c>
      <c r="E14" s="7" t="str">
        <f>IF(COUNT(B9,E8,B14,C14,D14)=5,$E$10/$D$14," ")</f>
        <v xml:space="preserve"> </v>
      </c>
    </row>
    <row r="15" spans="1:5" ht="15.75" customHeight="1" x14ac:dyDescent="0.25">
      <c r="B15" s="40" t="str">
        <f>IF(B14&gt;E7,"Volume fout"," ")</f>
        <v xml:space="preserve"> </v>
      </c>
    </row>
    <row r="16" spans="1:5" ht="15.75" customHeight="1" x14ac:dyDescent="0.25">
      <c r="A16" s="12" t="s">
        <v>7</v>
      </c>
      <c r="D16" s="13" t="s">
        <v>38</v>
      </c>
      <c r="E16" s="7" t="str">
        <f>IF(COUNT(B14:E14)=2,0,IF(COUNT(B14:E14)=4,E14,E10))</f>
        <v xml:space="preserve"> </v>
      </c>
    </row>
    <row r="17" spans="1:7" ht="15.75" customHeight="1" x14ac:dyDescent="0.25">
      <c r="A17" s="13" t="s">
        <v>37</v>
      </c>
      <c r="B17" s="13" t="s">
        <v>36</v>
      </c>
      <c r="C17" s="13" t="s">
        <v>8</v>
      </c>
      <c r="D17" s="13" t="s">
        <v>9</v>
      </c>
      <c r="E17" s="19" t="s">
        <v>13</v>
      </c>
    </row>
    <row r="18" spans="1:7" ht="18" customHeight="1" x14ac:dyDescent="0.35">
      <c r="A18" s="13" t="s">
        <v>39</v>
      </c>
      <c r="B18" s="9"/>
      <c r="C18" s="9"/>
      <c r="D18" s="37" t="str">
        <f>IF(COUNT(B18:C18)=2,IF(B18&gt;C18,"Volume fout",IF(B18=0,"-",C18/B18))," ")</f>
        <v xml:space="preserve"> </v>
      </c>
      <c r="E18" s="18" t="str">
        <f>IF(COUNT(B9,E7,B18:C18)=4,IF(B18=0,0,IF(B18&gt;C18," ",$E$16/D18))," ")</f>
        <v xml:space="preserve"> </v>
      </c>
    </row>
    <row r="19" spans="1:7" ht="18" customHeight="1" x14ac:dyDescent="0.35">
      <c r="A19" s="13" t="s">
        <v>27</v>
      </c>
      <c r="B19" s="9"/>
      <c r="C19" s="9"/>
      <c r="D19" s="37" t="str">
        <f t="shared" ref="D19:D23" si="0">IF(COUNT(B19:C19)=2,IF(B19&gt;C19,"Volume fout",IF(B19=0,"-",C19/B19))," ")</f>
        <v xml:space="preserve"> </v>
      </c>
      <c r="E19" s="18" t="str">
        <f>IF(COUNT($B$9,$E$7,B19:D19)=5,IF(B19=0,0,IF(B19&gt;C19," ",$E$16/D19))," ")</f>
        <v xml:space="preserve"> </v>
      </c>
      <c r="G19" s="20"/>
    </row>
    <row r="20" spans="1:7" ht="18" customHeight="1" x14ac:dyDescent="0.35">
      <c r="A20" s="13" t="s">
        <v>28</v>
      </c>
      <c r="B20" s="9"/>
      <c r="C20" s="9"/>
      <c r="D20" s="37" t="str">
        <f t="shared" si="0"/>
        <v xml:space="preserve"> </v>
      </c>
      <c r="E20" s="18" t="str">
        <f t="shared" ref="E20:E23" si="1">IF(COUNT($B$9,$E$7,B20:D20)=5,IF(B20=0,0,IF(B20&gt;C20," ",$E$16/D20))," ")</f>
        <v xml:space="preserve"> </v>
      </c>
    </row>
    <row r="21" spans="1:7" ht="18" customHeight="1" x14ac:dyDescent="0.35">
      <c r="A21" s="13" t="s">
        <v>29</v>
      </c>
      <c r="B21" s="9"/>
      <c r="C21" s="9"/>
      <c r="D21" s="37" t="str">
        <f t="shared" si="0"/>
        <v xml:space="preserve"> </v>
      </c>
      <c r="E21" s="18" t="str">
        <f t="shared" si="1"/>
        <v xml:space="preserve"> </v>
      </c>
    </row>
    <row r="22" spans="1:7" ht="18" customHeight="1" x14ac:dyDescent="0.35">
      <c r="A22" s="13" t="s">
        <v>30</v>
      </c>
      <c r="B22" s="9"/>
      <c r="C22" s="9"/>
      <c r="D22" s="37" t="str">
        <f t="shared" si="0"/>
        <v xml:space="preserve"> </v>
      </c>
      <c r="E22" s="18" t="str">
        <f t="shared" si="1"/>
        <v xml:space="preserve"> </v>
      </c>
    </row>
    <row r="23" spans="1:7" ht="18" customHeight="1" x14ac:dyDescent="0.35">
      <c r="A23" s="13" t="s">
        <v>31</v>
      </c>
      <c r="B23" s="9"/>
      <c r="C23" s="9"/>
      <c r="D23" s="37" t="str">
        <f t="shared" si="0"/>
        <v xml:space="preserve"> </v>
      </c>
      <c r="E23" s="18" t="str">
        <f t="shared" si="1"/>
        <v xml:space="preserve"> </v>
      </c>
    </row>
    <row r="24" spans="1:7" ht="15.75" customHeight="1" x14ac:dyDescent="0.25">
      <c r="B24" s="40" t="str">
        <f>IF(COUNT(E7,C14)=2,IF(SUM(B18:B23)&gt;C14,"Volume fout"," "),IF(SUM(B18:B23)&gt;E7,"Volume fout"," "))</f>
        <v xml:space="preserve"> </v>
      </c>
    </row>
    <row r="25" spans="1:7" ht="15.75" customHeight="1" x14ac:dyDescent="0.3">
      <c r="A25" s="12" t="s">
        <v>43</v>
      </c>
      <c r="D25" s="21" t="s">
        <v>19</v>
      </c>
      <c r="E25" s="8"/>
    </row>
    <row r="26" spans="1:7" ht="15.75" customHeight="1" x14ac:dyDescent="0.25">
      <c r="A26" s="13" t="s">
        <v>37</v>
      </c>
      <c r="B26" s="13" t="s">
        <v>21</v>
      </c>
      <c r="C26" s="13" t="s">
        <v>22</v>
      </c>
      <c r="D26" s="13" t="s">
        <v>40</v>
      </c>
      <c r="E26" s="13" t="s">
        <v>23</v>
      </c>
    </row>
    <row r="27" spans="1:7" ht="18" customHeight="1" x14ac:dyDescent="0.35">
      <c r="A27" s="13" t="s">
        <v>26</v>
      </c>
      <c r="B27" s="3"/>
      <c r="C27" s="3"/>
      <c r="D27" s="3"/>
      <c r="E27" s="22" t="str">
        <f>IF(COUNT(B27:C27)=0,"",AVERAGE(B27,C27,D27))</f>
        <v/>
      </c>
    </row>
    <row r="28" spans="1:7" ht="18" customHeight="1" x14ac:dyDescent="0.35">
      <c r="A28" s="13" t="s">
        <v>27</v>
      </c>
      <c r="B28" s="3"/>
      <c r="C28" s="3"/>
      <c r="D28" s="3"/>
      <c r="E28" s="22" t="str">
        <f t="shared" ref="E28:E35" si="2">IF(COUNT(B28:C28)=0,"",AVERAGE(B28,C28,D28))</f>
        <v/>
      </c>
    </row>
    <row r="29" spans="1:7" ht="18" customHeight="1" x14ac:dyDescent="0.35">
      <c r="A29" s="13" t="s">
        <v>28</v>
      </c>
      <c r="B29" s="3"/>
      <c r="C29" s="3"/>
      <c r="D29" s="3"/>
      <c r="E29" s="22" t="str">
        <f t="shared" si="2"/>
        <v/>
      </c>
    </row>
    <row r="30" spans="1:7" ht="18" customHeight="1" x14ac:dyDescent="0.35">
      <c r="A30" s="13" t="s">
        <v>29</v>
      </c>
      <c r="B30" s="3"/>
      <c r="C30" s="3"/>
      <c r="D30" s="3"/>
      <c r="E30" s="22" t="str">
        <f t="shared" si="2"/>
        <v/>
      </c>
    </row>
    <row r="31" spans="1:7" ht="18" customHeight="1" x14ac:dyDescent="0.35">
      <c r="A31" s="13" t="s">
        <v>30</v>
      </c>
      <c r="B31" s="3"/>
      <c r="C31" s="3"/>
      <c r="D31" s="3"/>
      <c r="E31" s="22" t="str">
        <f t="shared" si="2"/>
        <v/>
      </c>
    </row>
    <row r="32" spans="1:7" ht="18" customHeight="1" x14ac:dyDescent="0.35">
      <c r="A32" s="13" t="s">
        <v>31</v>
      </c>
      <c r="B32" s="3"/>
      <c r="C32" s="3"/>
      <c r="D32" s="3"/>
      <c r="E32" s="22" t="str">
        <f t="shared" si="2"/>
        <v/>
      </c>
    </row>
    <row r="33" spans="1:6" ht="15.75" customHeight="1" x14ac:dyDescent="0.25">
      <c r="A33" s="12" t="s">
        <v>49</v>
      </c>
    </row>
    <row r="34" spans="1:6" ht="18" customHeight="1" x14ac:dyDescent="0.25">
      <c r="A34" s="13" t="s">
        <v>15</v>
      </c>
      <c r="B34" s="3"/>
      <c r="C34" s="3"/>
      <c r="D34" s="3"/>
      <c r="E34" s="22" t="str">
        <f t="shared" si="2"/>
        <v/>
      </c>
    </row>
    <row r="35" spans="1:6" ht="18" customHeight="1" x14ac:dyDescent="0.25">
      <c r="A35" s="13" t="s">
        <v>16</v>
      </c>
      <c r="B35" s="3"/>
      <c r="C35" s="3"/>
      <c r="D35" s="3"/>
      <c r="E35" s="22" t="str">
        <f t="shared" si="2"/>
        <v/>
      </c>
    </row>
    <row r="36" spans="1:6" ht="15.75" customHeight="1" x14ac:dyDescent="0.25">
      <c r="A36" s="23"/>
      <c r="B36" s="23"/>
      <c r="C36" s="23"/>
      <c r="D36" s="23"/>
      <c r="E36" s="24"/>
    </row>
    <row r="37" spans="1:6" ht="15.75" customHeight="1" x14ac:dyDescent="0.25">
      <c r="A37" s="12" t="s">
        <v>41</v>
      </c>
      <c r="B37" s="23"/>
      <c r="C37" s="23"/>
      <c r="D37" s="23"/>
      <c r="E37" s="24"/>
    </row>
    <row r="38" spans="1:6" ht="15.75" customHeight="1" x14ac:dyDescent="0.25">
      <c r="A38" s="13" t="s">
        <v>37</v>
      </c>
      <c r="B38" s="7" t="str">
        <f t="shared" ref="B38:B44" si="3">E17</f>
        <v>Conc. (mg/l)</v>
      </c>
      <c r="C38" s="7" t="str">
        <f>E26</f>
        <v>Gemiddelde Extinctie</v>
      </c>
      <c r="D38" s="23"/>
      <c r="E38" s="23"/>
      <c r="F38" s="24"/>
    </row>
    <row r="39" spans="1:6" ht="18" customHeight="1" x14ac:dyDescent="0.35">
      <c r="A39" s="13" t="s">
        <v>26</v>
      </c>
      <c r="B39" s="18" t="str">
        <f t="shared" si="3"/>
        <v xml:space="preserve"> </v>
      </c>
      <c r="C39" s="46" t="str">
        <f>E27</f>
        <v/>
      </c>
    </row>
    <row r="40" spans="1:6" ht="18" customHeight="1" x14ac:dyDescent="0.35">
      <c r="A40" s="13" t="s">
        <v>27</v>
      </c>
      <c r="B40" s="18" t="str">
        <f t="shared" si="3"/>
        <v xml:space="preserve"> </v>
      </c>
      <c r="C40" s="46" t="str">
        <f t="shared" ref="C40:C44" si="4">E28</f>
        <v/>
      </c>
    </row>
    <row r="41" spans="1:6" ht="18" customHeight="1" x14ac:dyDescent="0.35">
      <c r="A41" s="13" t="s">
        <v>28</v>
      </c>
      <c r="B41" s="18" t="str">
        <f t="shared" si="3"/>
        <v xml:space="preserve"> </v>
      </c>
      <c r="C41" s="46" t="str">
        <f t="shared" si="4"/>
        <v/>
      </c>
    </row>
    <row r="42" spans="1:6" ht="18" customHeight="1" x14ac:dyDescent="0.35">
      <c r="A42" s="13" t="s">
        <v>29</v>
      </c>
      <c r="B42" s="18" t="str">
        <f t="shared" si="3"/>
        <v xml:space="preserve"> </v>
      </c>
      <c r="C42" s="46" t="str">
        <f t="shared" si="4"/>
        <v/>
      </c>
    </row>
    <row r="43" spans="1:6" ht="18" customHeight="1" x14ac:dyDescent="0.35">
      <c r="A43" s="13" t="s">
        <v>30</v>
      </c>
      <c r="B43" s="18" t="str">
        <f t="shared" si="3"/>
        <v xml:space="preserve"> </v>
      </c>
      <c r="C43" s="46" t="str">
        <f t="shared" si="4"/>
        <v/>
      </c>
      <c r="D43" s="23"/>
      <c r="E43" s="24"/>
    </row>
    <row r="44" spans="1:6" ht="18" customHeight="1" x14ac:dyDescent="0.35">
      <c r="A44" s="13" t="s">
        <v>31</v>
      </c>
      <c r="B44" s="18" t="str">
        <f t="shared" si="3"/>
        <v xml:space="preserve"> </v>
      </c>
      <c r="C44" s="46" t="str">
        <f t="shared" si="4"/>
        <v/>
      </c>
      <c r="D44" s="23"/>
      <c r="E44" s="24"/>
    </row>
    <row r="45" spans="1:6" x14ac:dyDescent="0.25">
      <c r="A45" s="23"/>
      <c r="B45" s="23"/>
      <c r="C45" s="23"/>
      <c r="D45" s="23"/>
      <c r="E45" s="24"/>
    </row>
    <row r="46" spans="1:6" x14ac:dyDescent="0.25">
      <c r="A46" s="34"/>
      <c r="B46" s="34"/>
      <c r="C46" s="35"/>
      <c r="D46" s="23"/>
      <c r="E46" s="24"/>
    </row>
    <row r="47" spans="1:6" x14ac:dyDescent="0.25">
      <c r="A47" s="41"/>
      <c r="B47" s="41"/>
      <c r="C47" s="42"/>
      <c r="D47" s="42"/>
      <c r="E47" s="36"/>
    </row>
    <row r="48" spans="1:6" x14ac:dyDescent="0.25">
      <c r="A48" s="41"/>
      <c r="B48" s="41"/>
      <c r="C48" s="42"/>
      <c r="D48" s="42"/>
      <c r="E48" s="36"/>
    </row>
    <row r="49" spans="1:5" x14ac:dyDescent="0.25">
      <c r="A49" s="41"/>
      <c r="B49" s="43" t="s">
        <v>50</v>
      </c>
      <c r="C49" s="42" t="s">
        <v>15</v>
      </c>
      <c r="D49" s="42"/>
      <c r="E49" s="36"/>
    </row>
    <row r="50" spans="1:5" x14ac:dyDescent="0.25">
      <c r="A50" s="41"/>
      <c r="B50" s="42">
        <v>0</v>
      </c>
      <c r="C50" s="44" t="str">
        <f>$E$34</f>
        <v/>
      </c>
      <c r="D50" s="42"/>
      <c r="E50" s="36"/>
    </row>
    <row r="51" spans="1:5" x14ac:dyDescent="0.25">
      <c r="A51" s="41"/>
      <c r="B51" s="45" t="str">
        <f>$C$73</f>
        <v/>
      </c>
      <c r="C51" s="44" t="str">
        <f>$E$34</f>
        <v/>
      </c>
      <c r="D51" s="42"/>
      <c r="E51" s="36"/>
    </row>
    <row r="52" spans="1:5" x14ac:dyDescent="0.25">
      <c r="A52" s="41"/>
      <c r="B52" s="45" t="str">
        <f>$C$73</f>
        <v/>
      </c>
      <c r="C52" s="44">
        <v>0</v>
      </c>
      <c r="D52" s="42"/>
      <c r="E52" s="36"/>
    </row>
    <row r="53" spans="1:5" x14ac:dyDescent="0.25">
      <c r="A53" s="41"/>
      <c r="B53" s="41"/>
      <c r="C53" s="41"/>
      <c r="D53" s="42"/>
      <c r="E53" s="36"/>
    </row>
    <row r="54" spans="1:5" x14ac:dyDescent="0.25">
      <c r="A54" s="41"/>
      <c r="B54" s="41" t="s">
        <v>50</v>
      </c>
      <c r="C54" s="41" t="s">
        <v>16</v>
      </c>
      <c r="D54" s="42"/>
      <c r="E54" s="36"/>
    </row>
    <row r="55" spans="1:5" x14ac:dyDescent="0.25">
      <c r="A55" s="42"/>
      <c r="B55" s="45">
        <v>0</v>
      </c>
      <c r="C55" s="44" t="str">
        <f>$E$35</f>
        <v/>
      </c>
      <c r="D55" s="42"/>
      <c r="E55" s="36"/>
    </row>
    <row r="56" spans="1:5" x14ac:dyDescent="0.25">
      <c r="A56" s="42"/>
      <c r="B56" s="45" t="str">
        <f>$C$74</f>
        <v/>
      </c>
      <c r="C56" s="44" t="str">
        <f>$E$35</f>
        <v/>
      </c>
      <c r="D56" s="42"/>
      <c r="E56" s="36"/>
    </row>
    <row r="57" spans="1:5" x14ac:dyDescent="0.25">
      <c r="A57" s="42"/>
      <c r="B57" s="45" t="str">
        <f>$C$74</f>
        <v/>
      </c>
      <c r="C57" s="44">
        <v>0</v>
      </c>
      <c r="D57" s="42"/>
      <c r="E57" s="36"/>
    </row>
    <row r="58" spans="1:5" x14ac:dyDescent="0.25">
      <c r="A58" s="42"/>
      <c r="B58" s="42"/>
      <c r="C58" s="42"/>
      <c r="D58" s="42"/>
      <c r="E58" s="36"/>
    </row>
    <row r="59" spans="1:5" x14ac:dyDescent="0.25">
      <c r="A59" s="42"/>
      <c r="B59" s="42"/>
      <c r="C59" s="42"/>
      <c r="D59" s="42"/>
      <c r="E59" s="36"/>
    </row>
    <row r="60" spans="1:5" x14ac:dyDescent="0.25">
      <c r="A60" s="35"/>
      <c r="B60" s="35"/>
      <c r="C60" s="35"/>
      <c r="D60" s="35"/>
      <c r="E60" s="36"/>
    </row>
    <row r="61" spans="1:5" x14ac:dyDescent="0.25">
      <c r="A61" s="35"/>
      <c r="B61" s="35"/>
      <c r="C61" s="35"/>
      <c r="D61" s="35"/>
      <c r="E61" s="36"/>
    </row>
    <row r="62" spans="1:5" x14ac:dyDescent="0.25">
      <c r="A62" s="35"/>
      <c r="B62" s="35"/>
      <c r="C62" s="35"/>
      <c r="D62" s="35"/>
      <c r="E62" s="36"/>
    </row>
    <row r="63" spans="1:5" x14ac:dyDescent="0.25">
      <c r="A63" s="35"/>
      <c r="B63" s="35"/>
      <c r="C63" s="35"/>
      <c r="D63" s="35"/>
      <c r="E63" s="36"/>
    </row>
    <row r="64" spans="1:5" x14ac:dyDescent="0.25">
      <c r="A64" s="35"/>
      <c r="B64" s="35"/>
      <c r="C64" s="35"/>
      <c r="D64" s="35"/>
      <c r="E64" s="36"/>
    </row>
    <row r="65" spans="1:8" x14ac:dyDescent="0.25">
      <c r="A65" s="35"/>
      <c r="B65" s="35"/>
      <c r="C65" s="35"/>
      <c r="D65" s="23"/>
      <c r="E65" s="24"/>
    </row>
    <row r="66" spans="1:8" ht="15.75" customHeight="1" x14ac:dyDescent="0.25">
      <c r="A66" s="23"/>
      <c r="B66" s="23"/>
      <c r="C66" s="23"/>
      <c r="D66" s="23"/>
      <c r="E66" s="24"/>
    </row>
    <row r="67" spans="1:8" ht="15.75" customHeight="1" x14ac:dyDescent="0.25">
      <c r="A67" s="12" t="s">
        <v>48</v>
      </c>
    </row>
    <row r="68" spans="1:8" ht="18" customHeight="1" x14ac:dyDescent="0.25">
      <c r="A68" s="13" t="s">
        <v>42</v>
      </c>
      <c r="B68" s="13" t="s">
        <v>14</v>
      </c>
      <c r="C68" s="25" t="str">
        <f>IF(COUNT(E18:E23,B27:B32)&gt;6,SLOPE(C39:C44,B39:B44)," ")</f>
        <v xml:space="preserve"> </v>
      </c>
    </row>
    <row r="69" spans="1:8" ht="18" customHeight="1" x14ac:dyDescent="0.25">
      <c r="A69" s="23"/>
      <c r="B69" s="13" t="s">
        <v>11</v>
      </c>
      <c r="C69" s="6" t="str">
        <f>IF(COUNT(E18:E23,B27:B32)&gt;6,INTERCEPT(C39:C44,B39:B44)," ")</f>
        <v xml:space="preserve"> </v>
      </c>
    </row>
    <row r="70" spans="1:8" ht="15.75" customHeight="1" x14ac:dyDescent="0.25">
      <c r="B70" s="23"/>
      <c r="C70" s="26"/>
    </row>
    <row r="71" spans="1:8" ht="15.75" customHeight="1" x14ac:dyDescent="0.25">
      <c r="A71" s="12" t="s">
        <v>47</v>
      </c>
    </row>
    <row r="72" spans="1:8" x14ac:dyDescent="0.25">
      <c r="A72" s="13" t="s">
        <v>12</v>
      </c>
      <c r="B72" s="13" t="s">
        <v>20</v>
      </c>
      <c r="C72" s="13" t="s">
        <v>18</v>
      </c>
      <c r="E72" s="27"/>
      <c r="F72" s="27"/>
    </row>
    <row r="73" spans="1:8" ht="18" customHeight="1" x14ac:dyDescent="0.25">
      <c r="A73" s="13" t="s">
        <v>15</v>
      </c>
      <c r="B73" s="1" t="str">
        <f>E34</f>
        <v/>
      </c>
      <c r="C73" s="18" t="str">
        <f>IF(COUNT(C68:C69)=0,"",(B73-$C$69)/$C$68)</f>
        <v/>
      </c>
      <c r="E73" s="23"/>
      <c r="F73" s="28"/>
      <c r="H73" s="29"/>
    </row>
    <row r="74" spans="1:8" ht="18" customHeight="1" x14ac:dyDescent="0.25">
      <c r="A74" s="13" t="s">
        <v>16</v>
      </c>
      <c r="B74" s="1" t="str">
        <f>E35</f>
        <v/>
      </c>
      <c r="C74" s="18" t="str">
        <f>IF(COUNT(C68:C69)=0,"",(B74-$C$69)/$C$68)</f>
        <v/>
      </c>
      <c r="E74" s="23"/>
      <c r="F74" s="28"/>
    </row>
    <row r="75" spans="1:8" ht="15.75" customHeight="1" x14ac:dyDescent="0.25">
      <c r="B75" s="4"/>
      <c r="C75" s="28"/>
      <c r="E75" s="23"/>
      <c r="F75" s="28"/>
    </row>
    <row r="76" spans="1:8" ht="15.75" customHeight="1" x14ac:dyDescent="0.25">
      <c r="A76" s="12" t="s">
        <v>46</v>
      </c>
      <c r="B76" s="4"/>
      <c r="C76" s="28"/>
      <c r="D76" s="27"/>
      <c r="E76" s="27"/>
      <c r="F76" s="23"/>
      <c r="G76" s="28"/>
    </row>
    <row r="77" spans="1:8" x14ac:dyDescent="0.25">
      <c r="A77" s="13" t="s">
        <v>45</v>
      </c>
      <c r="B77" s="13" t="s">
        <v>36</v>
      </c>
      <c r="C77" s="13" t="s">
        <v>8</v>
      </c>
      <c r="D77" s="13" t="s">
        <v>9</v>
      </c>
      <c r="E77" s="17" t="s">
        <v>13</v>
      </c>
      <c r="F77" s="28"/>
    </row>
    <row r="78" spans="1:8" ht="18" customHeight="1" x14ac:dyDescent="0.25">
      <c r="A78" s="13" t="s">
        <v>15</v>
      </c>
      <c r="B78" s="9"/>
      <c r="C78" s="9"/>
      <c r="D78" s="37" t="str">
        <f t="shared" ref="D78:D79" si="5">IF(COUNT(B78:C78)=2,IF(B78&gt;C78,"Volume fout",IF(B78=0,"-",C78/B78))," ")</f>
        <v xml:space="preserve"> </v>
      </c>
      <c r="E78" s="18" t="str">
        <f>IF(COUNT(B78:D78)=3,IF(B78=0,0,IF(B78&gt;C78," ",C73*D78))," ")</f>
        <v xml:space="preserve"> </v>
      </c>
      <c r="F78" s="28"/>
    </row>
    <row r="79" spans="1:8" ht="18" customHeight="1" x14ac:dyDescent="0.25">
      <c r="A79" s="13" t="s">
        <v>16</v>
      </c>
      <c r="B79" s="9"/>
      <c r="C79" s="9"/>
      <c r="D79" s="37" t="str">
        <f t="shared" si="5"/>
        <v xml:space="preserve"> </v>
      </c>
      <c r="E79" s="18" t="str">
        <f>IF(COUNT(B79:D79)=3,IF(B79=0,0,IF(B79&gt;C79," ",C74*D79))," ")</f>
        <v xml:space="preserve"> </v>
      </c>
      <c r="F79" s="28"/>
    </row>
    <row r="80" spans="1:8" ht="15.75" customHeight="1" x14ac:dyDescent="0.25"/>
    <row r="81" spans="1:8" s="32" customFormat="1" ht="45" customHeight="1" x14ac:dyDescent="0.25">
      <c r="A81" s="30" t="s">
        <v>24</v>
      </c>
      <c r="B81" s="39"/>
      <c r="C81" s="39"/>
      <c r="D81" s="39"/>
      <c r="E81" s="39"/>
      <c r="F81" s="31"/>
      <c r="G81" s="31"/>
      <c r="H81" s="31"/>
    </row>
    <row r="82" spans="1:8" ht="45" customHeight="1" x14ac:dyDescent="0.25">
      <c r="A82" s="33" t="s">
        <v>25</v>
      </c>
      <c r="B82" s="39"/>
      <c r="C82" s="39"/>
      <c r="D82" s="39"/>
      <c r="E82" s="39"/>
    </row>
  </sheetData>
  <sheetProtection password="C8C1" sheet="1" selectLockedCells="1"/>
  <mergeCells count="5">
    <mergeCell ref="B1:E1"/>
    <mergeCell ref="B3:E3"/>
    <mergeCell ref="B4:E4"/>
    <mergeCell ref="B81:E81"/>
    <mergeCell ref="B82:E82"/>
  </mergeCells>
  <conditionalFormatting sqref="B15">
    <cfRule type="cellIs" dxfId="2" priority="3" operator="equal">
      <formula>"Volume fout"</formula>
    </cfRule>
  </conditionalFormatting>
  <conditionalFormatting sqref="B24">
    <cfRule type="cellIs" dxfId="0" priority="1" operator="equal">
      <formula>"Volume fout"</formula>
    </cfRule>
  </conditionalFormatting>
  <pageMargins left="0.70866141732283472" right="0.70866141732283472" top="0.74803149606299213" bottom="0.74803149606299213" header="0.31496062992125984" footer="0.31496062992125984"/>
  <pageSetup paperSize="9" scale="82" fitToHeight="0" orientation="portrait" r:id="rId1"/>
  <rowBreaks count="1" manualBreakCount="1">
    <brk id="44" max="16383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116AE5D1AFB04D90E6D2F52B2A93BB" ma:contentTypeVersion="8" ma:contentTypeDescription="Een nieuw document maken." ma:contentTypeScope="" ma:versionID="5ca23ea51e1c5cbd2f035bbf8cfeb8c6">
  <xsd:schema xmlns:xsd="http://www.w3.org/2001/XMLSchema" xmlns:xs="http://www.w3.org/2001/XMLSchema" xmlns:p="http://schemas.microsoft.com/office/2006/metadata/properties" xmlns:ns2="1a13e831-795e-45f0-81b6-552c2871f8d2" xmlns:ns3="6af398cb-a595-4c3c-acec-c092897f2997" targetNamespace="http://schemas.microsoft.com/office/2006/metadata/properties" ma:root="true" ma:fieldsID="29689ea9cdf0b4d7b0fe037e9b9203dd" ns2:_="" ns3:_="">
    <xsd:import namespace="1a13e831-795e-45f0-81b6-552c2871f8d2"/>
    <xsd:import namespace="6af398cb-a595-4c3c-acec-c092897f299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13e831-795e-45f0-81b6-552c2871f8d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f398cb-a595-4c3c-acec-c092897f2997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C0DFC6D-472B-4AF1-85C0-52228EAD9826}"/>
</file>

<file path=customXml/itemProps2.xml><?xml version="1.0" encoding="utf-8"?>
<ds:datastoreItem xmlns:ds="http://schemas.openxmlformats.org/officeDocument/2006/customXml" ds:itemID="{E833ACB3-305A-4AE3-A2BC-EF399B217A26}"/>
</file>

<file path=customXml/itemProps3.xml><?xml version="1.0" encoding="utf-8"?>
<ds:datastoreItem xmlns:ds="http://schemas.openxmlformats.org/officeDocument/2006/customXml" ds:itemID="{03931F61-7C2A-4526-B2EB-B500771245E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Cijferproef</vt:lpstr>
    </vt:vector>
  </TitlesOfParts>
  <Company>Hunter Repacker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J. Nelemans</dc:creator>
  <dc:description>CHEP</dc:description>
  <cp:lastModifiedBy>TDA01</cp:lastModifiedBy>
  <cp:lastPrinted>2019-01-08T11:50:48Z</cp:lastPrinted>
  <dcterms:created xsi:type="dcterms:W3CDTF">2014-02-14T12:24:29Z</dcterms:created>
  <dcterms:modified xsi:type="dcterms:W3CDTF">2019-01-11T14:35:16Z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0x010100FF116AE5D1AFB04D90E6D2F52B2A93BB</vt:lpwstr>
  </property>
</Properties>
</file>